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<sst xmlns="http://schemas.openxmlformats.org/spreadsheetml/2006/main" count="132" uniqueCount="87">
  <si>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</si>
  <si>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</si>
  <si>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</si>
  <si>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</si>
  <si>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</si>
  <si>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</si>
  <si>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</si>
  <si>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</si>
  <si>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</si>
  <si>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</si>
  <si>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</si>
  <si>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</si>
  <si>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</si>
  <si>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</si>
  <si>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NATIONAL PENSION SCHEME(MGT SHARE)</t>
  </si>
  <si>
    <t>CPF (MGT SHARE)</t>
  </si>
  <si>
    <t>CASH HANDLING &amp; TREASURY ALLOWANCE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</si>
  <si>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</si>
  <si>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</si>
  <si>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</si>
  <si>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</si>
  <si>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</si>
  <si>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TOUGH LOCATION ALLOWANCE- III</t>
  </si>
  <si>
    <t>II SHIFT ALLOWANCE</t>
  </si>
  <si>
    <t>LS  &amp; PC (PROJECT KVs)</t>
  </si>
  <si>
    <t>OTHER ALLOWANCE</t>
  </si>
  <si>
    <t>DRESS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</si>
  <si>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</si>
  <si>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</si>
  <si>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</si>
  <si>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</si>
  <si>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</si>
  <si>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</si>
  <si>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</si>
  <si>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</si>
  <si>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</si>
  <si>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</si>
  <si>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Annual membership contribution to respective Associations</t>
  </si>
  <si>
    <t>OTHER  REMITTANCES</t>
  </si>
  <si>
    <t>G.P.F.  Subs</t>
  </si>
  <si>
    <t>G.P.F. ADVANCE RECOVERY</t>
  </si>
  <si>
    <t>NO  OF INSTALMENTS</t>
  </si>
  <si>
    <t>CPF-Subs (OWN SHARE)</t>
  </si>
  <si>
    <t>CPF-Subs 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</si>
  <si>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</si>
  <si>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</si>
  <si>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</si>
  <si>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</si>
  <si>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</si>
  <si>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</si>
  <si>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</si>
  <si>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</si>
  <si>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</si>
  <si>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</si>
  <si>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</si>
  <si>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</si>
  <si>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0</t>
  </si>
  <si>
    <t>.</t>
  </si>
  <si>
    <t>Smt.Sushmita Bhaduri</t>
  </si>
  <si>
    <t>PGT</t>
  </si>
  <si>
    <t>Mrs.Mayuri Patel</t>
  </si>
  <si>
    <t>Mrs Sumitra Meena</t>
  </si>
  <si>
    <t>Mr.Dinesh Kumar</t>
  </si>
  <si>
    <t>Mr. HARIMAN MEENA</t>
  </si>
  <si>
    <t>Mr.MANOJ KUMAR J.</t>
  </si>
  <si>
    <t>MR.ANANT PRATAP S.</t>
  </si>
  <si>
    <t>Mrs. Krishna</t>
  </si>
  <si>
    <t>TGT</t>
  </si>
  <si>
    <t>Mrs. Reeta Patel.</t>
  </si>
  <si>
    <t>Mr. Geeta Kumari</t>
  </si>
  <si>
    <t>Mr.Dharmesh Kumar P.</t>
  </si>
  <si>
    <t>Mr. Mahammedrafiq. Y.A</t>
  </si>
  <si>
    <t>-</t>
  </si>
  <si>
    <t>Mr. J.R.PATEL</t>
  </si>
  <si>
    <t>DRG</t>
  </si>
  <si>
    <t>Ms. Kanchan Rana</t>
  </si>
  <si>
    <t>PRT</t>
  </si>
  <si>
    <t>MRS. KIRTI PATEL</t>
  </si>
  <si>
    <t>Smt. Himani Salode</t>
  </si>
  <si>
    <t>Mr. Mandeep Singh</t>
  </si>
  <si>
    <t xml:space="preserve">Ms.Monika Rani </t>
  </si>
  <si>
    <t>Mr.JITENDRA BHATI</t>
  </si>
  <si>
    <t>MUS</t>
  </si>
  <si>
    <t>Mr. Subhash Solanki</t>
  </si>
  <si>
    <t>Sub-Staff</t>
  </si>
  <si>
    <t>Smt. PARVATI. C.</t>
  </si>
  <si>
    <t xml:space="preserve">0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</si>
</sst>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10"/>
      <name val="Arial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FF0000"/>
      <name val="Arial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3" fillId="33" borderId="10" xfId="0" applyFont="1" applyFill="1" applyBorder="1" applyAlignment="1">
      <alignment vertical="top" wrapText="1" readingOrder="1"/>
    </xf>
    <xf numFmtId="0" fontId="49" fillId="0" borderId="0" xfId="0" applyFont="1" applyFill="1" applyAlignment="1">
      <alignment/>
    </xf>
    <xf numFmtId="0" fontId="50" fillId="33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vertical="center" textRotation="90" wrapText="1"/>
      <protection locked="0"/>
    </xf>
    <xf numFmtId="0" fontId="4" fillId="0" borderId="10" xfId="0" applyFont="1" applyFill="1" applyBorder="1" applyAlignment="1" applyProtection="1">
      <alignment horizontal="left" vertical="center" textRotation="90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/>
      <protection locked="0"/>
    </xf>
    <xf numFmtId="1" fontId="5" fillId="34" borderId="10" xfId="0" applyNumberFormat="1" applyFont="1" applyFill="1" applyBorder="1" applyAlignment="1" applyProtection="1">
      <alignment horizontal="left" wrapText="1"/>
      <protection locked="0"/>
    </xf>
    <xf numFmtId="1" fontId="5" fillId="34" borderId="10" xfId="0" applyNumberFormat="1" applyFont="1" applyFill="1" applyBorder="1" applyAlignment="1" applyProtection="1">
      <alignment wrapText="1"/>
      <protection locked="0"/>
    </xf>
    <xf numFmtId="1" fontId="2" fillId="34" borderId="10" xfId="0" applyNumberFormat="1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5" fillId="34" borderId="10" xfId="0" applyFont="1" applyFill="1" applyBorder="1" applyAlignment="1" applyProtection="1">
      <alignment wrapText="1"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50" fillId="34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5" fillId="33" borderId="10" xfId="0" applyNumberFormat="1" applyFont="1" applyFill="1" applyBorder="1" applyAlignment="1" applyProtection="1">
      <alignment wrapText="1"/>
      <protection locked="0"/>
    </xf>
    <xf numFmtId="0" fontId="49" fillId="0" borderId="10" xfId="0" applyFont="1" applyFill="1" applyBorder="1" applyAlignment="1" applyProtection="1">
      <alignment/>
      <protection locked="0"/>
    </xf>
    <xf numFmtId="0" fontId="49" fillId="0" borderId="10" xfId="0" applyFont="1" applyFill="1" applyBorder="1" applyAlignment="1" applyProtection="1">
      <alignment horizontal="left"/>
      <protection locked="0"/>
    </xf>
    <xf numFmtId="0" fontId="49" fillId="0" borderId="10" xfId="0" applyFont="1" applyFill="1" applyBorder="1" applyAlignment="1" applyProtection="1">
      <alignment wrapText="1"/>
      <protection locked="0"/>
    </xf>
    <xf numFmtId="0" fontId="49" fillId="33" borderId="1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vertical="justify" textRotation="90" wrapText="1"/>
      <protection locked="0"/>
    </xf>
    <xf numFmtId="0" fontId="4" fillId="33" borderId="10" xfId="0" applyFont="1" applyFill="1" applyBorder="1" applyAlignment="1" applyProtection="1">
      <alignment vertical="center" textRotation="90" wrapText="1"/>
      <protection locked="0"/>
    </xf>
    <xf numFmtId="49" fontId="5" fillId="34" borderId="10" xfId="0" applyNumberFormat="1" applyFont="1" applyFill="1" applyBorder="1" applyAlignment="1" applyProtection="1">
      <alignment wrapText="1"/>
      <protection locked="0"/>
    </xf>
    <xf numFmtId="1" fontId="5" fillId="34" borderId="10" xfId="57" applyNumberFormat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0" fillId="33" borderId="10" xfId="0" applyFill="1" applyBorder="1" applyAlignment="1" applyProtection="1">
      <alignment wrapText="1"/>
      <protection/>
    </xf>
    <xf numFmtId="0" fontId="49" fillId="33" borderId="10" xfId="0" applyFont="1" applyFill="1" applyBorder="1" applyAlignment="1" applyProtection="1">
      <alignment wrapText="1"/>
      <protection/>
    </xf>
    <xf numFmtId="1" fontId="5" fillId="0" borderId="10" xfId="0" applyNumberFormat="1" applyFont="1" applyFill="1" applyBorder="1" applyAlignment="1" applyProtection="1">
      <alignment wrapText="1"/>
      <protection locked="0"/>
    </xf>
    <xf numFmtId="0" fontId="50" fillId="34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" fontId="51" fillId="34" borderId="10" xfId="0" applyNumberFormat="1" applyFont="1" applyFill="1" applyBorder="1" applyAlignment="1" applyProtection="1">
      <alignment wrapText="1"/>
      <protection locked="0"/>
    </xf>
    <xf numFmtId="1" fontId="6" fillId="34" borderId="10" xfId="0" applyNumberFormat="1" applyFont="1" applyFill="1" applyBorder="1" applyAlignment="1" applyProtection="1">
      <alignment wrapText="1"/>
      <protection locked="0"/>
    </xf>
    <xf numFmtId="0" fontId="52" fillId="0" borderId="10" xfId="0" applyFont="1" applyFill="1" applyBorder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center" vertical="center" textRotation="90" wrapText="1"/>
      <protection locked="0"/>
    </xf>
    <xf numFmtId="0" fontId="6" fillId="0" borderId="10" xfId="0" applyFont="1" applyFill="1" applyBorder="1" applyAlignment="1" applyProtection="1">
      <alignment vertical="center" textRotation="90" wrapText="1"/>
      <protection locked="0"/>
    </xf>
    <xf numFmtId="0" fontId="54" fillId="34" borderId="10" xfId="0" applyFont="1" applyFill="1" applyBorder="1" applyAlignment="1" applyProtection="1">
      <alignment horizontal="center" wrapText="1"/>
      <protection locked="0"/>
    </xf>
    <xf numFmtId="0" fontId="54" fillId="0" borderId="10" xfId="0" applyFont="1" applyBorder="1" applyAlignment="1" applyProtection="1">
      <alignment horizontal="center" wrapText="1"/>
      <protection locked="0"/>
    </xf>
    <xf numFmtId="0" fontId="51" fillId="34" borderId="10" xfId="0" applyFont="1" applyFill="1" applyBorder="1" applyAlignment="1" applyProtection="1">
      <alignment horizontal="center" wrapText="1"/>
      <protection locked="0"/>
    </xf>
    <xf numFmtId="1" fontId="0" fillId="0" borderId="0" xfId="0" applyNumberFormat="1" applyFill="1" applyAlignment="1" applyProtection="1">
      <alignment/>
      <protection locked="0"/>
    </xf>
    <xf numFmtId="0" fontId="51" fillId="34" borderId="10" xfId="0" applyFont="1" applyFill="1" applyBorder="1" applyAlignment="1" applyProtection="1">
      <alignment horizontal="center"/>
      <protection locked="0"/>
    </xf>
    <xf numFmtId="0" fontId="51" fillId="33" borderId="10" xfId="0" applyFont="1" applyFill="1" applyBorder="1" applyAlignment="1" applyProtection="1">
      <alignment horizontal="center" wrapText="1"/>
      <protection locked="0"/>
    </xf>
    <xf numFmtId="0" fontId="51" fillId="33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 applyProtection="1">
      <alignment horizontal="center" wrapText="1"/>
      <protection locked="0"/>
    </xf>
    <xf numFmtId="0" fontId="56" fillId="0" borderId="10" xfId="0" applyFont="1" applyBorder="1" applyAlignment="1" applyProtection="1">
      <alignment horizontal="center" wrapText="1"/>
      <protection locked="0"/>
    </xf>
    <xf numFmtId="1" fontId="49" fillId="0" borderId="10" xfId="0" applyNumberFormat="1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4"/>
  <sheetViews>
    <sheetView tabSelected="1" zoomScale="106" zoomScaleNormal="106" zoomScalePageLayoutView="0" workbookViewId="0" topLeftCell="X7">
      <selection activeCell="BI2" sqref="BI2:BI22"/>
    </sheetView>
  </sheetViews>
  <sheetFormatPr defaultColWidth="9.140625" defaultRowHeight="15"/>
  <cols>
    <col min="1" max="1" width="4.7109375" style="27" customWidth="1"/>
    <col min="2" max="2" width="9.140625" style="28" customWidth="1"/>
    <col min="3" max="3" width="18.140625" style="43" customWidth="1"/>
    <col min="4" max="4" width="5.7109375" style="27" customWidth="1"/>
    <col min="5" max="5" width="3.421875" style="27" customWidth="1"/>
    <col min="6" max="7" width="3.28125" style="27" customWidth="1"/>
    <col min="8" max="8" width="4.7109375" style="27" customWidth="1"/>
    <col min="9" max="9" width="11.28125" style="27" customWidth="1"/>
    <col min="10" max="10" width="2.7109375" style="27" customWidth="1"/>
    <col min="11" max="11" width="7.8515625" style="27" customWidth="1"/>
    <col min="12" max="12" width="8.140625" style="27" customWidth="1"/>
    <col min="13" max="15" width="9.140625" style="27" customWidth="1"/>
    <col min="16" max="17" width="5.421875" style="27" customWidth="1"/>
    <col min="18" max="18" width="6.8515625" style="27" customWidth="1"/>
    <col min="19" max="25" width="3.140625" style="27" customWidth="1"/>
    <col min="26" max="26" width="3.28125" style="27" customWidth="1"/>
    <col min="27" max="27" width="3.140625" style="27" customWidth="1"/>
    <col min="28" max="28" width="2.00390625" style="27" customWidth="1"/>
    <col min="29" max="30" width="9.140625" style="27" customWidth="1"/>
    <col min="31" max="31" width="3.421875" style="27" customWidth="1"/>
    <col min="32" max="32" width="8.00390625" style="27" customWidth="1"/>
    <col min="33" max="33" width="2.7109375" style="27" customWidth="1"/>
    <col min="34" max="35" width="9.140625" style="1" customWidth="1"/>
    <col min="36" max="42" width="4.7109375" style="27" customWidth="1"/>
    <col min="43" max="43" width="7.140625" style="27" customWidth="1"/>
    <col min="44" max="44" width="3.28125" style="27" customWidth="1"/>
    <col min="45" max="45" width="3.7109375" style="27" customWidth="1"/>
    <col min="46" max="46" width="2.57421875" style="27" customWidth="1"/>
    <col min="47" max="51" width="2.7109375" style="27" customWidth="1"/>
    <col min="52" max="52" width="9.00390625" style="27" customWidth="1"/>
    <col min="53" max="53" width="2.7109375" style="33" customWidth="1"/>
    <col min="54" max="54" width="7.57421875" style="27" customWidth="1"/>
    <col min="55" max="56" width="2.7109375" style="27" customWidth="1"/>
    <col min="57" max="57" width="9.7109375" style="27" bestFit="1" customWidth="1"/>
    <col min="58" max="58" width="2.7109375" style="27" customWidth="1"/>
    <col min="59" max="59" width="2.421875" style="27" customWidth="1"/>
    <col min="60" max="60" width="7.57421875" style="27" customWidth="1"/>
    <col min="61" max="61" width="8.421875" style="27" customWidth="1"/>
    <col min="62" max="62" width="2.8515625" style="27" customWidth="1"/>
    <col min="63" max="16384" width="9.140625" style="1" customWidth="1"/>
  </cols>
  <sheetData>
    <row r="1" spans="1:62" s="2" customFormat="1" ht="72" customHeight="1">
      <c r="A1" s="6" t="s">
        <v>0</v>
      </c>
      <c r="B1" s="7" t="s">
        <v>1</v>
      </c>
      <c r="C1" s="39" t="s">
        <v>2</v>
      </c>
      <c r="D1" s="39" t="s">
        <v>3</v>
      </c>
      <c r="E1" s="44" t="s">
        <v>4</v>
      </c>
      <c r="F1" s="45" t="s">
        <v>5</v>
      </c>
      <c r="G1" s="45" t="s">
        <v>6</v>
      </c>
      <c r="H1" s="46" t="s">
        <v>7</v>
      </c>
      <c r="I1" s="8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0" t="s">
        <v>14</v>
      </c>
      <c r="P1" s="11" t="s">
        <v>15</v>
      </c>
      <c r="Q1" s="8" t="s">
        <v>16</v>
      </c>
      <c r="R1" s="8" t="s">
        <v>26</v>
      </c>
      <c r="S1" s="9" t="s">
        <v>17</v>
      </c>
      <c r="T1" s="8" t="s">
        <v>18</v>
      </c>
      <c r="U1" s="9" t="s">
        <v>19</v>
      </c>
      <c r="V1" s="8" t="s">
        <v>20</v>
      </c>
      <c r="W1" s="8" t="s">
        <v>21</v>
      </c>
      <c r="X1" s="8" t="s">
        <v>22</v>
      </c>
      <c r="Y1" s="9" t="s">
        <v>23</v>
      </c>
      <c r="Z1" s="11" t="s">
        <v>24</v>
      </c>
      <c r="AA1" s="9" t="s">
        <v>25</v>
      </c>
      <c r="AB1" s="8" t="s">
        <v>26</v>
      </c>
      <c r="AC1" s="9" t="s">
        <v>27</v>
      </c>
      <c r="AD1" s="6" t="s">
        <v>28</v>
      </c>
      <c r="AE1" s="6" t="s">
        <v>29</v>
      </c>
      <c r="AF1" s="8" t="s">
        <v>30</v>
      </c>
      <c r="AG1" s="8" t="s">
        <v>31</v>
      </c>
      <c r="AH1" s="3" t="s">
        <v>32</v>
      </c>
      <c r="AI1" s="3" t="s">
        <v>14</v>
      </c>
      <c r="AJ1" s="6" t="s">
        <v>33</v>
      </c>
      <c r="AK1" s="9" t="s">
        <v>34</v>
      </c>
      <c r="AL1" s="29" t="s">
        <v>35</v>
      </c>
      <c r="AM1" s="6" t="s">
        <v>36</v>
      </c>
      <c r="AN1" s="29" t="s">
        <v>35</v>
      </c>
      <c r="AO1" s="29" t="s">
        <v>37</v>
      </c>
      <c r="AP1" s="29" t="s">
        <v>38</v>
      </c>
      <c r="AQ1" s="6" t="s">
        <v>39</v>
      </c>
      <c r="AR1" s="6" t="s">
        <v>40</v>
      </c>
      <c r="AS1" s="6" t="s">
        <v>41</v>
      </c>
      <c r="AT1" s="6" t="s">
        <v>42</v>
      </c>
      <c r="AU1" s="30" t="s">
        <v>43</v>
      </c>
      <c r="AV1" s="6" t="s">
        <v>44</v>
      </c>
      <c r="AW1" s="29" t="s">
        <v>35</v>
      </c>
      <c r="AX1" s="9" t="s">
        <v>45</v>
      </c>
      <c r="AY1" s="29" t="s">
        <v>35</v>
      </c>
      <c r="AZ1" s="45" t="s">
        <v>46</v>
      </c>
      <c r="BA1" s="34" t="s">
        <v>24</v>
      </c>
      <c r="BB1" s="8" t="s">
        <v>47</v>
      </c>
      <c r="BC1" s="6" t="s">
        <v>48</v>
      </c>
      <c r="BD1" s="6" t="s">
        <v>49</v>
      </c>
      <c r="BE1" s="6" t="s">
        <v>50</v>
      </c>
      <c r="BF1" s="6" t="s">
        <v>51</v>
      </c>
      <c r="BG1" s="8" t="s">
        <v>52</v>
      </c>
      <c r="BH1" s="9" t="s">
        <v>53</v>
      </c>
      <c r="BI1" s="9" t="s">
        <v>54</v>
      </c>
      <c r="BJ1" s="6" t="s">
        <v>55</v>
      </c>
    </row>
    <row r="2" spans="1:62" ht="21.75" customHeight="1">
      <c r="A2" s="12">
        <v>1</v>
      </c>
      <c r="B2" s="13">
        <v>38623</v>
      </c>
      <c r="C2" s="40" t="s">
        <v>58</v>
      </c>
      <c r="D2" s="15" t="s">
        <v>59</v>
      </c>
      <c r="E2" s="12">
        <v>10</v>
      </c>
      <c r="F2" s="12">
        <v>2</v>
      </c>
      <c r="G2" s="12">
        <v>1</v>
      </c>
      <c r="H2" s="12">
        <v>31</v>
      </c>
      <c r="I2" s="51">
        <v>95500</v>
      </c>
      <c r="J2" s="16">
        <v>0</v>
      </c>
      <c r="K2" s="49">
        <f>ROUND(I2*0.42,0)</f>
        <v>40110</v>
      </c>
      <c r="L2" s="17">
        <v>3600</v>
      </c>
      <c r="M2" s="17">
        <v>1512</v>
      </c>
      <c r="N2" s="49">
        <f aca="true" t="shared" si="0" ref="N2:N20">ROUND(0.09*I2,0)</f>
        <v>8595</v>
      </c>
      <c r="O2" s="52">
        <v>0</v>
      </c>
      <c r="P2" s="18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9">
        <v>0</v>
      </c>
      <c r="AA2" s="16">
        <v>0</v>
      </c>
      <c r="AB2" s="16">
        <v>0</v>
      </c>
      <c r="AC2" s="47">
        <f aca="true" t="shared" si="1" ref="AC2:AC22">I2+K2+L2+M2+O2+N2+P2+Q2+R2+S2+T2+U2+V2+W2+X2+Y2+Z2+AA2+AB2</f>
        <v>149317</v>
      </c>
      <c r="AD2" s="49">
        <v>20000</v>
      </c>
      <c r="AE2" s="16">
        <v>0</v>
      </c>
      <c r="AF2" s="14">
        <v>0</v>
      </c>
      <c r="AG2" s="20">
        <v>0</v>
      </c>
      <c r="AH2" s="53">
        <v>0</v>
      </c>
      <c r="AI2" s="53">
        <v>0</v>
      </c>
      <c r="AJ2" s="17">
        <v>0</v>
      </c>
      <c r="AK2" s="16">
        <v>0</v>
      </c>
      <c r="AL2" s="16">
        <v>0</v>
      </c>
      <c r="AM2" s="16">
        <v>0</v>
      </c>
      <c r="AN2" s="16">
        <v>0</v>
      </c>
      <c r="AO2" s="16">
        <v>0</v>
      </c>
      <c r="AP2" s="16">
        <v>0</v>
      </c>
      <c r="AQ2" s="14">
        <v>10000</v>
      </c>
      <c r="AR2" s="14">
        <v>0</v>
      </c>
      <c r="AS2" s="31" t="s">
        <v>56</v>
      </c>
      <c r="AT2" s="37">
        <v>0</v>
      </c>
      <c r="AU2" s="22">
        <v>0</v>
      </c>
      <c r="AV2" s="14">
        <v>0</v>
      </c>
      <c r="AW2" s="16">
        <v>0</v>
      </c>
      <c r="AX2" s="16">
        <v>0</v>
      </c>
      <c r="AY2" s="16">
        <v>0</v>
      </c>
      <c r="AZ2" s="17">
        <v>60</v>
      </c>
      <c r="BA2" s="35">
        <v>0</v>
      </c>
      <c r="BB2" s="16">
        <v>0</v>
      </c>
      <c r="BC2" s="16">
        <v>0</v>
      </c>
      <c r="BD2" s="16">
        <v>0</v>
      </c>
      <c r="BE2" s="16">
        <v>0</v>
      </c>
      <c r="BF2" s="16">
        <v>0</v>
      </c>
      <c r="BG2" s="17">
        <v>0</v>
      </c>
      <c r="BH2" s="47">
        <f aca="true" t="shared" si="2" ref="BH2:BH22">SUM(AD2:BG2)</f>
        <v>30060</v>
      </c>
      <c r="BI2" s="47">
        <f>AC2-BH2</f>
        <v>119257</v>
      </c>
      <c r="BJ2" s="12"/>
    </row>
    <row r="3" spans="1:62" ht="21.75" customHeight="1">
      <c r="A3" s="12">
        <v>2</v>
      </c>
      <c r="B3" s="13">
        <v>53964</v>
      </c>
      <c r="C3" s="41" t="s">
        <v>60</v>
      </c>
      <c r="D3" s="15" t="s">
        <v>59</v>
      </c>
      <c r="E3" s="12">
        <v>10</v>
      </c>
      <c r="F3" s="12">
        <v>1</v>
      </c>
      <c r="G3" s="12">
        <v>1</v>
      </c>
      <c r="H3" s="12">
        <v>31</v>
      </c>
      <c r="I3" s="51">
        <v>77700</v>
      </c>
      <c r="J3" s="16">
        <v>0</v>
      </c>
      <c r="K3" s="49">
        <f aca="true" t="shared" si="3" ref="K3:K23">ROUND(I3*0.42,0)</f>
        <v>32634</v>
      </c>
      <c r="L3" s="17">
        <v>3600</v>
      </c>
      <c r="M3" s="17">
        <v>1512</v>
      </c>
      <c r="N3" s="49">
        <f t="shared" si="0"/>
        <v>6993</v>
      </c>
      <c r="O3" s="52">
        <f>ROUND((I3+K3)*0.14,0)</f>
        <v>15447</v>
      </c>
      <c r="P3" s="18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9">
        <v>0</v>
      </c>
      <c r="AA3" s="16">
        <v>0</v>
      </c>
      <c r="AB3" s="16">
        <v>0</v>
      </c>
      <c r="AC3" s="48">
        <f t="shared" si="1"/>
        <v>137886</v>
      </c>
      <c r="AD3" s="49">
        <v>15000</v>
      </c>
      <c r="AE3" s="16">
        <v>0</v>
      </c>
      <c r="AF3" s="14">
        <v>0</v>
      </c>
      <c r="AG3" s="17">
        <v>0</v>
      </c>
      <c r="AH3" s="52">
        <f>ROUND((I3+K3)*0.1,0)</f>
        <v>11033</v>
      </c>
      <c r="AI3" s="52">
        <f>ROUND((I3+K3)*0.14,0)</f>
        <v>15447</v>
      </c>
      <c r="AJ3" s="17">
        <v>0</v>
      </c>
      <c r="AK3" s="16">
        <v>0</v>
      </c>
      <c r="AL3" s="16">
        <v>0</v>
      </c>
      <c r="AM3" s="16">
        <v>0</v>
      </c>
      <c r="AN3" s="16">
        <v>0</v>
      </c>
      <c r="AO3" s="16">
        <v>0</v>
      </c>
      <c r="AP3" s="16">
        <v>0</v>
      </c>
      <c r="AQ3" s="14">
        <v>0</v>
      </c>
      <c r="AR3" s="14">
        <v>0</v>
      </c>
      <c r="AS3" s="31" t="s">
        <v>56</v>
      </c>
      <c r="AT3" s="37">
        <v>0</v>
      </c>
      <c r="AU3" s="22">
        <v>0</v>
      </c>
      <c r="AV3" s="17">
        <v>0</v>
      </c>
      <c r="AW3" s="16">
        <v>0</v>
      </c>
      <c r="AX3" s="16">
        <v>0</v>
      </c>
      <c r="AY3" s="16">
        <v>0</v>
      </c>
      <c r="AZ3" s="17">
        <v>60</v>
      </c>
      <c r="BA3" s="35">
        <v>0</v>
      </c>
      <c r="BB3" s="16">
        <v>0</v>
      </c>
      <c r="BC3" s="16">
        <v>0</v>
      </c>
      <c r="BD3" s="16">
        <v>0</v>
      </c>
      <c r="BE3" s="16">
        <v>0</v>
      </c>
      <c r="BF3" s="16">
        <v>0</v>
      </c>
      <c r="BG3" s="17">
        <v>0</v>
      </c>
      <c r="BH3" s="48">
        <f t="shared" si="2"/>
        <v>41540</v>
      </c>
      <c r="BI3" s="48">
        <f aca="true" t="shared" si="4" ref="BI3:BI22">AC3-BH3</f>
        <v>96346</v>
      </c>
      <c r="BJ3" s="12" t="s">
        <v>57</v>
      </c>
    </row>
    <row r="4" spans="1:62" ht="21.75" customHeight="1">
      <c r="A4" s="12">
        <v>3</v>
      </c>
      <c r="B4" s="13">
        <v>43609</v>
      </c>
      <c r="C4" s="41" t="s">
        <v>61</v>
      </c>
      <c r="D4" s="15" t="s">
        <v>59</v>
      </c>
      <c r="E4" s="12">
        <v>10</v>
      </c>
      <c r="F4" s="12">
        <v>1</v>
      </c>
      <c r="G4" s="12">
        <v>1</v>
      </c>
      <c r="H4" s="12">
        <v>31</v>
      </c>
      <c r="I4" s="51">
        <v>77700</v>
      </c>
      <c r="J4" s="16">
        <v>0</v>
      </c>
      <c r="K4" s="49">
        <f t="shared" si="3"/>
        <v>32634</v>
      </c>
      <c r="L4" s="17">
        <v>3600</v>
      </c>
      <c r="M4" s="17">
        <v>1512</v>
      </c>
      <c r="N4" s="49">
        <v>6993</v>
      </c>
      <c r="O4" s="52">
        <v>15447</v>
      </c>
      <c r="P4" s="18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9">
        <v>0</v>
      </c>
      <c r="AA4" s="16">
        <v>0</v>
      </c>
      <c r="AB4" s="16">
        <v>0</v>
      </c>
      <c r="AC4" s="48">
        <f t="shared" si="1"/>
        <v>137886</v>
      </c>
      <c r="AD4" s="49">
        <v>15000</v>
      </c>
      <c r="AE4" s="16">
        <v>0</v>
      </c>
      <c r="AF4" s="14">
        <v>0</v>
      </c>
      <c r="AG4" s="20">
        <v>0</v>
      </c>
      <c r="AH4" s="52">
        <v>11033</v>
      </c>
      <c r="AI4" s="52">
        <v>15447</v>
      </c>
      <c r="AJ4" s="17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4">
        <v>0</v>
      </c>
      <c r="AR4" s="14">
        <v>0</v>
      </c>
      <c r="AS4" s="31">
        <v>0</v>
      </c>
      <c r="AT4" s="37">
        <v>0</v>
      </c>
      <c r="AU4" s="22">
        <v>0</v>
      </c>
      <c r="AV4" s="14">
        <v>0</v>
      </c>
      <c r="AW4" s="16">
        <v>0</v>
      </c>
      <c r="AX4" s="16">
        <v>0</v>
      </c>
      <c r="AY4" s="16">
        <v>0</v>
      </c>
      <c r="AZ4" s="17">
        <v>60</v>
      </c>
      <c r="BA4" s="35">
        <v>0</v>
      </c>
      <c r="BB4" s="16">
        <v>0</v>
      </c>
      <c r="BC4" s="16">
        <v>0</v>
      </c>
      <c r="BD4" s="16">
        <v>0</v>
      </c>
      <c r="BE4" s="16">
        <v>0</v>
      </c>
      <c r="BF4" s="16">
        <v>0</v>
      </c>
      <c r="BG4" s="17">
        <v>0</v>
      </c>
      <c r="BH4" s="48">
        <f t="shared" si="2"/>
        <v>41540</v>
      </c>
      <c r="BI4" s="48">
        <f t="shared" si="4"/>
        <v>96346</v>
      </c>
      <c r="BJ4" s="12"/>
    </row>
    <row r="5" spans="1:62" ht="21.75" customHeight="1">
      <c r="A5" s="12">
        <v>4</v>
      </c>
      <c r="B5" s="13">
        <v>69018</v>
      </c>
      <c r="C5" s="41" t="s">
        <v>62</v>
      </c>
      <c r="D5" s="15" t="s">
        <v>59</v>
      </c>
      <c r="E5" s="12">
        <v>8</v>
      </c>
      <c r="F5" s="12">
        <v>1</v>
      </c>
      <c r="G5" s="12">
        <v>1</v>
      </c>
      <c r="H5" s="12">
        <v>31</v>
      </c>
      <c r="I5" s="51">
        <v>56900</v>
      </c>
      <c r="J5" s="16">
        <v>0</v>
      </c>
      <c r="K5" s="49">
        <f t="shared" si="3"/>
        <v>23898</v>
      </c>
      <c r="L5" s="17">
        <v>1800</v>
      </c>
      <c r="M5" s="17">
        <v>756</v>
      </c>
      <c r="N5" s="49">
        <v>5121</v>
      </c>
      <c r="O5" s="52">
        <f>ROUND((I5+K5)*0.14,0)</f>
        <v>11312</v>
      </c>
      <c r="P5" s="18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9">
        <v>0</v>
      </c>
      <c r="AA5" s="16">
        <v>0</v>
      </c>
      <c r="AB5" s="16">
        <v>0</v>
      </c>
      <c r="AC5" s="48">
        <f t="shared" si="1"/>
        <v>99787</v>
      </c>
      <c r="AD5" s="49">
        <v>5000</v>
      </c>
      <c r="AE5" s="16">
        <v>0</v>
      </c>
      <c r="AF5" s="14">
        <v>0</v>
      </c>
      <c r="AG5" s="20">
        <v>0</v>
      </c>
      <c r="AH5" s="52">
        <f>ROUND((I5+K5)*0.1,0)</f>
        <v>8080</v>
      </c>
      <c r="AI5" s="52">
        <f>ROUND((I5+K5)*0.14,0)</f>
        <v>11312</v>
      </c>
      <c r="AJ5" s="17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4">
        <v>0</v>
      </c>
      <c r="AR5" s="14">
        <v>0</v>
      </c>
      <c r="AS5" s="31">
        <v>0</v>
      </c>
      <c r="AT5" s="37">
        <v>0</v>
      </c>
      <c r="AU5" s="22">
        <v>0</v>
      </c>
      <c r="AV5" s="14">
        <v>0</v>
      </c>
      <c r="AW5" s="16">
        <v>0</v>
      </c>
      <c r="AX5" s="16">
        <v>0</v>
      </c>
      <c r="AY5" s="16">
        <v>0</v>
      </c>
      <c r="AZ5" s="17">
        <v>60</v>
      </c>
      <c r="BA5" s="35">
        <v>0</v>
      </c>
      <c r="BB5" s="16">
        <v>0</v>
      </c>
      <c r="BC5" s="16">
        <v>0</v>
      </c>
      <c r="BD5" s="16">
        <v>0</v>
      </c>
      <c r="BE5" s="16">
        <v>0</v>
      </c>
      <c r="BF5" s="16">
        <v>0</v>
      </c>
      <c r="BG5" s="17">
        <v>0</v>
      </c>
      <c r="BH5" s="48">
        <f t="shared" si="2"/>
        <v>24452</v>
      </c>
      <c r="BI5" s="48">
        <f t="shared" si="4"/>
        <v>75335</v>
      </c>
      <c r="BJ5" s="12" t="s">
        <v>57</v>
      </c>
    </row>
    <row r="6" spans="1:62" ht="21.75" customHeight="1">
      <c r="A6" s="12">
        <v>5</v>
      </c>
      <c r="B6" s="13">
        <v>31490</v>
      </c>
      <c r="C6" s="41" t="s">
        <v>63</v>
      </c>
      <c r="D6" s="15" t="s">
        <v>59</v>
      </c>
      <c r="E6" s="12">
        <v>8</v>
      </c>
      <c r="F6" s="12">
        <v>1</v>
      </c>
      <c r="G6" s="12">
        <v>1</v>
      </c>
      <c r="H6" s="12">
        <v>31</v>
      </c>
      <c r="I6" s="51">
        <v>86100</v>
      </c>
      <c r="J6" s="16">
        <v>0</v>
      </c>
      <c r="K6" s="49">
        <f t="shared" si="3"/>
        <v>36162</v>
      </c>
      <c r="L6" s="17">
        <v>1800</v>
      </c>
      <c r="M6" s="17">
        <v>756</v>
      </c>
      <c r="N6" s="49">
        <f t="shared" si="0"/>
        <v>7749</v>
      </c>
      <c r="O6" s="52">
        <v>0</v>
      </c>
      <c r="P6" s="18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9">
        <v>0</v>
      </c>
      <c r="AA6" s="16">
        <v>0</v>
      </c>
      <c r="AB6" s="16">
        <v>0</v>
      </c>
      <c r="AC6" s="48">
        <f t="shared" si="1"/>
        <v>132567</v>
      </c>
      <c r="AD6" s="49">
        <v>15000</v>
      </c>
      <c r="AE6" s="16">
        <v>0</v>
      </c>
      <c r="AF6" s="14">
        <v>0</v>
      </c>
      <c r="AG6" s="20">
        <v>0</v>
      </c>
      <c r="AH6" s="52">
        <v>0</v>
      </c>
      <c r="AI6" s="52">
        <v>0</v>
      </c>
      <c r="AJ6" s="17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4">
        <v>15000</v>
      </c>
      <c r="AR6" s="14">
        <v>0</v>
      </c>
      <c r="AS6" s="31" t="s">
        <v>56</v>
      </c>
      <c r="AT6" s="37">
        <v>0</v>
      </c>
      <c r="AU6" s="22">
        <v>0</v>
      </c>
      <c r="AV6" s="14">
        <v>0</v>
      </c>
      <c r="AW6" s="16">
        <v>0</v>
      </c>
      <c r="AX6" s="16">
        <v>0</v>
      </c>
      <c r="AY6" s="16">
        <v>0</v>
      </c>
      <c r="AZ6" s="17">
        <v>60</v>
      </c>
      <c r="BA6" s="35">
        <v>0</v>
      </c>
      <c r="BB6" s="16">
        <v>0</v>
      </c>
      <c r="BC6" s="16">
        <v>0</v>
      </c>
      <c r="BD6" s="16">
        <v>0</v>
      </c>
      <c r="BE6" s="16">
        <v>0</v>
      </c>
      <c r="BF6" s="16">
        <v>0</v>
      </c>
      <c r="BG6" s="17">
        <v>0</v>
      </c>
      <c r="BH6" s="48">
        <f t="shared" si="2"/>
        <v>30060</v>
      </c>
      <c r="BI6" s="48">
        <f t="shared" si="4"/>
        <v>102507</v>
      </c>
      <c r="BJ6" s="12" t="s">
        <v>72</v>
      </c>
    </row>
    <row r="7" spans="1:62" ht="21.75" customHeight="1">
      <c r="A7" s="12">
        <v>6</v>
      </c>
      <c r="B7" s="13">
        <v>52920</v>
      </c>
      <c r="C7" s="41" t="s">
        <v>64</v>
      </c>
      <c r="D7" s="15" t="s">
        <v>59</v>
      </c>
      <c r="E7" s="12">
        <v>8</v>
      </c>
      <c r="F7" s="12">
        <v>1</v>
      </c>
      <c r="G7" s="12">
        <v>1</v>
      </c>
      <c r="H7" s="12">
        <v>31</v>
      </c>
      <c r="I7" s="51">
        <v>72100</v>
      </c>
      <c r="J7" s="16">
        <v>0</v>
      </c>
      <c r="K7" s="49">
        <f t="shared" si="3"/>
        <v>30282</v>
      </c>
      <c r="L7" s="17">
        <v>1800</v>
      </c>
      <c r="M7" s="17">
        <v>756</v>
      </c>
      <c r="N7" s="49">
        <f t="shared" si="0"/>
        <v>6489</v>
      </c>
      <c r="O7" s="52">
        <f>ROUND((I7+K7)*0.14,0)</f>
        <v>14333</v>
      </c>
      <c r="P7" s="18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9">
        <v>0</v>
      </c>
      <c r="AA7" s="16">
        <v>0</v>
      </c>
      <c r="AB7" s="16">
        <v>0</v>
      </c>
      <c r="AC7" s="48">
        <f t="shared" si="1"/>
        <v>125760</v>
      </c>
      <c r="AD7" s="49">
        <v>9000</v>
      </c>
      <c r="AE7" s="16">
        <v>0</v>
      </c>
      <c r="AF7" s="14">
        <v>0</v>
      </c>
      <c r="AG7" s="20">
        <v>0</v>
      </c>
      <c r="AH7" s="52">
        <f>ROUND((I7+K7)*0.1,0)</f>
        <v>10238</v>
      </c>
      <c r="AI7" s="52">
        <f>ROUND((I7+K7)*0.14,0)</f>
        <v>14333</v>
      </c>
      <c r="AJ7" s="17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4">
        <v>0</v>
      </c>
      <c r="AR7" s="14">
        <v>0</v>
      </c>
      <c r="AS7" s="31" t="s">
        <v>56</v>
      </c>
      <c r="AT7" s="37">
        <v>0</v>
      </c>
      <c r="AU7" s="22">
        <v>0</v>
      </c>
      <c r="AV7" s="14">
        <v>0</v>
      </c>
      <c r="AW7" s="16">
        <v>0</v>
      </c>
      <c r="AX7" s="16">
        <v>0</v>
      </c>
      <c r="AY7" s="16">
        <v>0</v>
      </c>
      <c r="AZ7" s="17">
        <v>60</v>
      </c>
      <c r="BA7" s="35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7">
        <v>0</v>
      </c>
      <c r="BH7" s="48">
        <f t="shared" si="2"/>
        <v>33631</v>
      </c>
      <c r="BI7" s="48">
        <f t="shared" si="4"/>
        <v>92129</v>
      </c>
      <c r="BJ7" s="12" t="s">
        <v>72</v>
      </c>
    </row>
    <row r="8" spans="1:62" ht="21.75" customHeight="1">
      <c r="A8" s="12">
        <v>7</v>
      </c>
      <c r="B8" s="13">
        <v>75739</v>
      </c>
      <c r="C8" s="41" t="s">
        <v>65</v>
      </c>
      <c r="D8" s="15" t="s">
        <v>59</v>
      </c>
      <c r="E8" s="12">
        <v>8</v>
      </c>
      <c r="F8" s="12">
        <v>1</v>
      </c>
      <c r="G8" s="12">
        <v>1</v>
      </c>
      <c r="H8" s="12">
        <v>31</v>
      </c>
      <c r="I8" s="51">
        <v>53600</v>
      </c>
      <c r="J8" s="16">
        <v>0</v>
      </c>
      <c r="K8" s="49">
        <f t="shared" si="3"/>
        <v>22512</v>
      </c>
      <c r="L8" s="17">
        <v>1800</v>
      </c>
      <c r="M8" s="17">
        <v>756</v>
      </c>
      <c r="N8" s="49">
        <v>0</v>
      </c>
      <c r="O8" s="52">
        <f>ROUND((I8+K8)*0.14,0)</f>
        <v>10656</v>
      </c>
      <c r="P8" s="18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9">
        <v>0</v>
      </c>
      <c r="AA8" s="16">
        <v>0</v>
      </c>
      <c r="AB8" s="16">
        <v>0</v>
      </c>
      <c r="AC8" s="48">
        <f t="shared" si="1"/>
        <v>89324</v>
      </c>
      <c r="AD8" s="49">
        <v>4000</v>
      </c>
      <c r="AE8" s="16">
        <v>0</v>
      </c>
      <c r="AF8" s="14">
        <v>660</v>
      </c>
      <c r="AG8" s="20">
        <v>0</v>
      </c>
      <c r="AH8" s="52">
        <f>ROUND((I8+K8)*0.1,0)</f>
        <v>7611</v>
      </c>
      <c r="AI8" s="52">
        <f>ROUND((I8+K8)*0.14,0)</f>
        <v>10656</v>
      </c>
      <c r="AJ8" s="17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4">
        <v>0</v>
      </c>
      <c r="AR8" s="14">
        <v>0</v>
      </c>
      <c r="AS8" s="31" t="s">
        <v>56</v>
      </c>
      <c r="AT8" s="37">
        <v>0</v>
      </c>
      <c r="AU8" s="22">
        <v>0</v>
      </c>
      <c r="AV8" s="14">
        <v>0</v>
      </c>
      <c r="AW8" s="16">
        <v>0</v>
      </c>
      <c r="AX8" s="16">
        <v>0</v>
      </c>
      <c r="AY8" s="16">
        <v>0</v>
      </c>
      <c r="AZ8" s="17">
        <v>60</v>
      </c>
      <c r="BA8" s="35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7">
        <v>0</v>
      </c>
      <c r="BH8" s="48">
        <f t="shared" si="2"/>
        <v>22987</v>
      </c>
      <c r="BI8" s="48">
        <f t="shared" si="4"/>
        <v>66337</v>
      </c>
      <c r="BJ8" s="12" t="s">
        <v>72</v>
      </c>
    </row>
    <row r="9" spans="1:62" ht="21.75" customHeight="1">
      <c r="A9" s="12">
        <v>8</v>
      </c>
      <c r="B9" s="13">
        <v>12143</v>
      </c>
      <c r="C9" s="41" t="s">
        <v>66</v>
      </c>
      <c r="D9" s="15" t="s">
        <v>67</v>
      </c>
      <c r="E9" s="12">
        <v>8</v>
      </c>
      <c r="F9" s="12">
        <v>1</v>
      </c>
      <c r="G9" s="12">
        <v>1</v>
      </c>
      <c r="H9" s="12">
        <v>31</v>
      </c>
      <c r="I9" s="51">
        <v>78800</v>
      </c>
      <c r="J9" s="16">
        <v>0</v>
      </c>
      <c r="K9" s="49">
        <f t="shared" si="3"/>
        <v>33096</v>
      </c>
      <c r="L9" s="17">
        <v>1800</v>
      </c>
      <c r="M9" s="17">
        <v>756</v>
      </c>
      <c r="N9" s="49">
        <v>7092</v>
      </c>
      <c r="O9" s="52">
        <v>0</v>
      </c>
      <c r="P9" s="18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9">
        <v>0</v>
      </c>
      <c r="AA9" s="16">
        <v>0</v>
      </c>
      <c r="AB9" s="16">
        <v>0</v>
      </c>
      <c r="AC9" s="48">
        <f t="shared" si="1"/>
        <v>121544</v>
      </c>
      <c r="AD9" s="49">
        <v>12000</v>
      </c>
      <c r="AE9" s="16">
        <v>0</v>
      </c>
      <c r="AF9" s="14">
        <v>0</v>
      </c>
      <c r="AG9" s="20">
        <v>0</v>
      </c>
      <c r="AH9" s="52">
        <v>0</v>
      </c>
      <c r="AI9" s="52">
        <v>0</v>
      </c>
      <c r="AJ9" s="17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4">
        <v>15000</v>
      </c>
      <c r="AR9" s="14">
        <v>0</v>
      </c>
      <c r="AS9" s="31">
        <v>0</v>
      </c>
      <c r="AT9" s="37">
        <v>0</v>
      </c>
      <c r="AU9" s="22">
        <v>0</v>
      </c>
      <c r="AV9" s="14">
        <v>0</v>
      </c>
      <c r="AW9" s="16">
        <v>0</v>
      </c>
      <c r="AX9" s="16">
        <v>0</v>
      </c>
      <c r="AY9" s="16">
        <v>0</v>
      </c>
      <c r="AZ9" s="17">
        <v>60</v>
      </c>
      <c r="BA9" s="3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7">
        <v>0</v>
      </c>
      <c r="BH9" s="48">
        <f t="shared" si="2"/>
        <v>27060</v>
      </c>
      <c r="BI9" s="48">
        <f t="shared" si="4"/>
        <v>94484</v>
      </c>
      <c r="BJ9" s="12" t="s">
        <v>72</v>
      </c>
    </row>
    <row r="10" spans="1:62" ht="21.75" customHeight="1">
      <c r="A10" s="12">
        <v>9</v>
      </c>
      <c r="B10" s="13">
        <v>47787</v>
      </c>
      <c r="C10" s="41" t="s">
        <v>68</v>
      </c>
      <c r="D10" s="15" t="s">
        <v>67</v>
      </c>
      <c r="E10" s="12">
        <v>7</v>
      </c>
      <c r="F10" s="12">
        <v>1</v>
      </c>
      <c r="G10" s="12">
        <v>1</v>
      </c>
      <c r="H10" s="12">
        <v>31</v>
      </c>
      <c r="I10" s="51">
        <v>64100</v>
      </c>
      <c r="J10" s="16">
        <v>0</v>
      </c>
      <c r="K10" s="49">
        <f t="shared" si="3"/>
        <v>26922</v>
      </c>
      <c r="L10" s="17">
        <v>1800</v>
      </c>
      <c r="M10" s="17">
        <v>756</v>
      </c>
      <c r="N10" s="49">
        <f t="shared" si="0"/>
        <v>5769</v>
      </c>
      <c r="O10" s="52">
        <f>ROUND((I10+K10)*0.14,0)</f>
        <v>12743</v>
      </c>
      <c r="P10" s="18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9">
        <v>0</v>
      </c>
      <c r="AA10" s="16">
        <v>0</v>
      </c>
      <c r="AB10" s="16">
        <v>0</v>
      </c>
      <c r="AC10" s="48">
        <f t="shared" si="1"/>
        <v>112090</v>
      </c>
      <c r="AD10" s="49">
        <v>4000</v>
      </c>
      <c r="AE10" s="16">
        <v>0</v>
      </c>
      <c r="AF10" s="14">
        <v>0</v>
      </c>
      <c r="AG10" s="20">
        <v>0</v>
      </c>
      <c r="AH10" s="52">
        <f>ROUND((I10+K10)*0.1,0)</f>
        <v>9102</v>
      </c>
      <c r="AI10" s="52">
        <f>ROUND((I10+K10)*0.14,0)</f>
        <v>12743</v>
      </c>
      <c r="AJ10" s="17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4">
        <v>0</v>
      </c>
      <c r="AR10" s="14">
        <v>0</v>
      </c>
      <c r="AS10" s="31">
        <v>0</v>
      </c>
      <c r="AT10" s="37">
        <v>0</v>
      </c>
      <c r="AU10" s="22">
        <v>0</v>
      </c>
      <c r="AV10" s="14">
        <v>0</v>
      </c>
      <c r="AW10" s="16">
        <v>0</v>
      </c>
      <c r="AX10" s="16">
        <v>0</v>
      </c>
      <c r="AY10" s="16">
        <v>0</v>
      </c>
      <c r="AZ10" s="17">
        <v>60</v>
      </c>
      <c r="BA10" s="35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7">
        <v>0</v>
      </c>
      <c r="BH10" s="48">
        <f t="shared" si="2"/>
        <v>25905</v>
      </c>
      <c r="BI10" s="48">
        <f t="shared" si="4"/>
        <v>86185</v>
      </c>
      <c r="BJ10" s="12" t="s">
        <v>57</v>
      </c>
    </row>
    <row r="11" spans="1:62" ht="21.75" customHeight="1">
      <c r="A11" s="12">
        <v>10</v>
      </c>
      <c r="B11" s="13">
        <v>61644</v>
      </c>
      <c r="C11" s="41" t="s">
        <v>69</v>
      </c>
      <c r="D11" s="15" t="s">
        <v>67</v>
      </c>
      <c r="E11" s="12">
        <v>7</v>
      </c>
      <c r="F11" s="12">
        <v>2</v>
      </c>
      <c r="G11" s="12">
        <v>2</v>
      </c>
      <c r="H11" s="12">
        <v>31</v>
      </c>
      <c r="I11" s="51">
        <v>58600</v>
      </c>
      <c r="J11" s="16">
        <v>0</v>
      </c>
      <c r="K11" s="49">
        <f t="shared" si="3"/>
        <v>24612</v>
      </c>
      <c r="L11" s="17">
        <v>1800</v>
      </c>
      <c r="M11" s="17">
        <v>756</v>
      </c>
      <c r="N11" s="49">
        <f t="shared" si="0"/>
        <v>5274</v>
      </c>
      <c r="O11" s="52">
        <f>ROUND((I11+K11)*0.14,0)</f>
        <v>11650</v>
      </c>
      <c r="P11" s="18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9">
        <v>0</v>
      </c>
      <c r="AA11" s="16">
        <v>0</v>
      </c>
      <c r="AB11" s="16">
        <v>0</v>
      </c>
      <c r="AC11" s="48">
        <f t="shared" si="1"/>
        <v>102692</v>
      </c>
      <c r="AD11" s="49">
        <v>1500</v>
      </c>
      <c r="AE11" s="16">
        <v>0</v>
      </c>
      <c r="AF11" s="14">
        <v>0</v>
      </c>
      <c r="AG11" s="20">
        <v>0</v>
      </c>
      <c r="AH11" s="52">
        <f>ROUND((I11+K11)*0.1,0)</f>
        <v>8321</v>
      </c>
      <c r="AI11" s="52">
        <f>ROUND((I11+K11)*0.14,0)</f>
        <v>11650</v>
      </c>
      <c r="AJ11" s="17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4">
        <v>0</v>
      </c>
      <c r="AR11" s="14">
        <v>0</v>
      </c>
      <c r="AS11" s="31">
        <v>0</v>
      </c>
      <c r="AT11" s="37">
        <v>0</v>
      </c>
      <c r="AU11" s="22">
        <v>0</v>
      </c>
      <c r="AV11" s="14">
        <v>0</v>
      </c>
      <c r="AW11" s="16">
        <v>0</v>
      </c>
      <c r="AX11" s="16">
        <v>0</v>
      </c>
      <c r="AY11" s="16">
        <v>0</v>
      </c>
      <c r="AZ11" s="17">
        <v>60</v>
      </c>
      <c r="BA11" s="35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7">
        <v>0</v>
      </c>
      <c r="BH11" s="48">
        <f>SUM(AD11:BG11)</f>
        <v>21531</v>
      </c>
      <c r="BI11" s="48">
        <f t="shared" si="4"/>
        <v>81161</v>
      </c>
      <c r="BJ11" s="12"/>
    </row>
    <row r="12" spans="1:62" ht="21.75" customHeight="1">
      <c r="A12" s="12">
        <v>11</v>
      </c>
      <c r="B12" s="13">
        <v>50676</v>
      </c>
      <c r="C12" s="41" t="s">
        <v>70</v>
      </c>
      <c r="D12" s="15" t="s">
        <v>67</v>
      </c>
      <c r="E12" s="12">
        <v>7</v>
      </c>
      <c r="F12" s="12">
        <v>2</v>
      </c>
      <c r="G12" s="12">
        <v>1</v>
      </c>
      <c r="H12" s="12">
        <v>31</v>
      </c>
      <c r="I12" s="51">
        <v>55200</v>
      </c>
      <c r="J12" s="21">
        <v>0</v>
      </c>
      <c r="K12" s="49">
        <f t="shared" si="3"/>
        <v>23184</v>
      </c>
      <c r="L12" s="17">
        <v>1800</v>
      </c>
      <c r="M12" s="17">
        <v>756</v>
      </c>
      <c r="N12" s="49">
        <f t="shared" si="0"/>
        <v>4968</v>
      </c>
      <c r="O12" s="52">
        <f>ROUND((I12+K12)*0.14,0)</f>
        <v>10974</v>
      </c>
      <c r="P12" s="18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19">
        <v>0</v>
      </c>
      <c r="AA12" s="21">
        <v>0</v>
      </c>
      <c r="AB12" s="21">
        <v>0</v>
      </c>
      <c r="AC12" s="48">
        <f t="shared" si="1"/>
        <v>96882</v>
      </c>
      <c r="AD12" s="49">
        <v>5000</v>
      </c>
      <c r="AE12" s="21">
        <v>0</v>
      </c>
      <c r="AF12" s="14">
        <v>0</v>
      </c>
      <c r="AG12" s="20">
        <v>0</v>
      </c>
      <c r="AH12" s="52">
        <f>ROUND((I12+K12)*0.1,0)</f>
        <v>7838</v>
      </c>
      <c r="AI12" s="52">
        <f>ROUND((I12+K12)*0.14,0)</f>
        <v>10974</v>
      </c>
      <c r="AJ12" s="17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14">
        <v>0</v>
      </c>
      <c r="AR12" s="14">
        <v>0</v>
      </c>
      <c r="AS12" s="31">
        <v>0</v>
      </c>
      <c r="AT12" s="37">
        <v>0</v>
      </c>
      <c r="AU12" s="22">
        <v>0</v>
      </c>
      <c r="AV12" s="14">
        <v>0</v>
      </c>
      <c r="AW12" s="21">
        <v>0</v>
      </c>
      <c r="AX12" s="21">
        <v>0</v>
      </c>
      <c r="AY12" s="21">
        <v>0</v>
      </c>
      <c r="AZ12" s="17">
        <v>60</v>
      </c>
      <c r="BA12" s="35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17">
        <v>0</v>
      </c>
      <c r="BH12" s="48">
        <f t="shared" si="2"/>
        <v>23872</v>
      </c>
      <c r="BI12" s="48">
        <f t="shared" si="4"/>
        <v>73010</v>
      </c>
      <c r="BJ12" s="12" t="s">
        <v>57</v>
      </c>
    </row>
    <row r="13" spans="1:62" ht="21.75" customHeight="1">
      <c r="A13" s="12">
        <v>12</v>
      </c>
      <c r="B13" s="13">
        <v>79911</v>
      </c>
      <c r="C13" s="41" t="s">
        <v>71</v>
      </c>
      <c r="D13" s="15" t="s">
        <v>67</v>
      </c>
      <c r="E13" s="12">
        <v>7</v>
      </c>
      <c r="F13" s="12">
        <v>2</v>
      </c>
      <c r="G13" s="12">
        <v>2</v>
      </c>
      <c r="H13" s="12">
        <v>31</v>
      </c>
      <c r="I13" s="51">
        <v>50500</v>
      </c>
      <c r="J13" s="21">
        <v>0</v>
      </c>
      <c r="K13" s="49">
        <f t="shared" si="3"/>
        <v>21210</v>
      </c>
      <c r="L13" s="17">
        <v>1800</v>
      </c>
      <c r="M13" s="17">
        <v>756</v>
      </c>
      <c r="N13" s="49">
        <f t="shared" si="0"/>
        <v>4545</v>
      </c>
      <c r="O13" s="52">
        <f>ROUND((I13+K13)*0.14,0)</f>
        <v>10039</v>
      </c>
      <c r="P13" s="22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19">
        <v>0</v>
      </c>
      <c r="AA13" s="21">
        <v>0</v>
      </c>
      <c r="AB13" s="21">
        <v>0</v>
      </c>
      <c r="AC13" s="48">
        <f t="shared" si="1"/>
        <v>88850</v>
      </c>
      <c r="AD13" s="49">
        <v>2000</v>
      </c>
      <c r="AE13" s="21">
        <v>0</v>
      </c>
      <c r="AF13" s="17">
        <v>0</v>
      </c>
      <c r="AG13" s="17">
        <v>0</v>
      </c>
      <c r="AH13" s="52">
        <f>ROUND((I13+K13)*0.1,0)</f>
        <v>7171</v>
      </c>
      <c r="AI13" s="52">
        <f>ROUND((I13+K13)*0.14,0)</f>
        <v>10039</v>
      </c>
      <c r="AJ13" s="17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14">
        <v>0</v>
      </c>
      <c r="AR13" s="14">
        <v>0</v>
      </c>
      <c r="AS13" s="31">
        <v>0</v>
      </c>
      <c r="AT13" s="37">
        <v>0</v>
      </c>
      <c r="AU13" s="22">
        <v>0</v>
      </c>
      <c r="AV13" s="17">
        <v>0</v>
      </c>
      <c r="AW13" s="21">
        <v>0</v>
      </c>
      <c r="AX13" s="21">
        <v>0</v>
      </c>
      <c r="AY13" s="21">
        <v>0</v>
      </c>
      <c r="AZ13" s="17">
        <v>60</v>
      </c>
      <c r="BA13" s="35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17">
        <v>0</v>
      </c>
      <c r="BH13" s="48">
        <f t="shared" si="2"/>
        <v>19270</v>
      </c>
      <c r="BI13" s="48">
        <f t="shared" si="4"/>
        <v>69580</v>
      </c>
      <c r="BJ13" s="12" t="s">
        <v>72</v>
      </c>
    </row>
    <row r="14" spans="1:62" ht="21.75" customHeight="1">
      <c r="A14" s="12">
        <v>13</v>
      </c>
      <c r="B14" s="13">
        <v>13370</v>
      </c>
      <c r="C14" s="40" t="s">
        <v>73</v>
      </c>
      <c r="D14" s="15" t="s">
        <v>74</v>
      </c>
      <c r="E14" s="12">
        <v>8</v>
      </c>
      <c r="F14" s="12">
        <v>1</v>
      </c>
      <c r="G14" s="12">
        <v>1</v>
      </c>
      <c r="H14" s="12">
        <v>31</v>
      </c>
      <c r="I14" s="51">
        <v>78800</v>
      </c>
      <c r="J14" s="21">
        <v>0</v>
      </c>
      <c r="K14" s="49">
        <f t="shared" si="3"/>
        <v>33096</v>
      </c>
      <c r="L14" s="17">
        <v>1800</v>
      </c>
      <c r="M14" s="17">
        <v>756</v>
      </c>
      <c r="N14" s="49">
        <v>7092</v>
      </c>
      <c r="O14" s="52">
        <v>0</v>
      </c>
      <c r="P14" s="22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19">
        <v>0</v>
      </c>
      <c r="AA14" s="21">
        <v>0</v>
      </c>
      <c r="AB14" s="21">
        <v>0</v>
      </c>
      <c r="AC14" s="48">
        <f t="shared" si="1"/>
        <v>121544</v>
      </c>
      <c r="AD14" s="49">
        <v>15000</v>
      </c>
      <c r="AE14" s="21">
        <v>0</v>
      </c>
      <c r="AF14" s="14">
        <v>0</v>
      </c>
      <c r="AG14" s="17">
        <v>0</v>
      </c>
      <c r="AH14" s="52">
        <v>0</v>
      </c>
      <c r="AI14" s="52">
        <v>0</v>
      </c>
      <c r="AJ14" s="17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14">
        <v>12000</v>
      </c>
      <c r="AR14" s="14">
        <v>0</v>
      </c>
      <c r="AS14" s="31">
        <v>0</v>
      </c>
      <c r="AT14" s="37">
        <v>0</v>
      </c>
      <c r="AU14" s="22">
        <v>0</v>
      </c>
      <c r="AV14" s="14">
        <v>0</v>
      </c>
      <c r="AW14" s="21">
        <v>0</v>
      </c>
      <c r="AX14" s="21">
        <v>0</v>
      </c>
      <c r="AY14" s="21">
        <v>0</v>
      </c>
      <c r="AZ14" s="32">
        <v>60</v>
      </c>
      <c r="BA14" s="35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17">
        <v>0</v>
      </c>
      <c r="BH14" s="48">
        <f t="shared" si="2"/>
        <v>27060</v>
      </c>
      <c r="BI14" s="48">
        <f t="shared" si="4"/>
        <v>94484</v>
      </c>
      <c r="BJ14" s="12" t="s">
        <v>72</v>
      </c>
    </row>
    <row r="15" spans="1:62" ht="21.75" customHeight="1">
      <c r="A15" s="12">
        <v>14</v>
      </c>
      <c r="B15" s="13">
        <v>47867</v>
      </c>
      <c r="C15" s="41" t="s">
        <v>75</v>
      </c>
      <c r="D15" s="15" t="s">
        <v>76</v>
      </c>
      <c r="E15" s="12">
        <v>7</v>
      </c>
      <c r="F15" s="12">
        <v>11</v>
      </c>
      <c r="G15" s="12">
        <v>5</v>
      </c>
      <c r="H15" s="12">
        <v>31</v>
      </c>
      <c r="I15" s="51">
        <v>53600</v>
      </c>
      <c r="J15" s="21">
        <v>0</v>
      </c>
      <c r="K15" s="49">
        <f t="shared" si="3"/>
        <v>22512</v>
      </c>
      <c r="L15" s="17">
        <v>1800</v>
      </c>
      <c r="M15" s="17">
        <v>756</v>
      </c>
      <c r="N15" s="49">
        <f t="shared" si="0"/>
        <v>4824</v>
      </c>
      <c r="O15" s="52">
        <f>ROUND((I15+K15)*0.14,0)</f>
        <v>10656</v>
      </c>
      <c r="P15" s="22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19">
        <v>0</v>
      </c>
      <c r="AA15" s="21">
        <v>0</v>
      </c>
      <c r="AB15" s="21">
        <v>0</v>
      </c>
      <c r="AC15" s="48">
        <f t="shared" si="1"/>
        <v>94148</v>
      </c>
      <c r="AD15" s="49">
        <v>3000</v>
      </c>
      <c r="AE15" s="21">
        <v>0</v>
      </c>
      <c r="AF15" s="14">
        <v>0</v>
      </c>
      <c r="AG15" s="17">
        <v>0</v>
      </c>
      <c r="AH15" s="52">
        <f>ROUND((I15+K15)*0.1,0)</f>
        <v>7611</v>
      </c>
      <c r="AI15" s="52">
        <f>ROUND((I15+K15)*0.14,0)</f>
        <v>10656</v>
      </c>
      <c r="AJ15" s="17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14">
        <v>0</v>
      </c>
      <c r="AR15" s="14">
        <v>0</v>
      </c>
      <c r="AS15" s="31">
        <v>0</v>
      </c>
      <c r="AT15" s="37">
        <v>0</v>
      </c>
      <c r="AU15" s="22">
        <v>0</v>
      </c>
      <c r="AV15" s="14">
        <v>0</v>
      </c>
      <c r="AW15" s="21">
        <v>0</v>
      </c>
      <c r="AX15" s="21">
        <v>0</v>
      </c>
      <c r="AY15" s="21">
        <v>0</v>
      </c>
      <c r="AZ15" s="32">
        <v>60</v>
      </c>
      <c r="BA15" s="35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17">
        <v>0</v>
      </c>
      <c r="BH15" s="48">
        <f t="shared" si="2"/>
        <v>21327</v>
      </c>
      <c r="BI15" s="48">
        <f t="shared" si="4"/>
        <v>72821</v>
      </c>
      <c r="BJ15" s="12" t="s">
        <v>57</v>
      </c>
    </row>
    <row r="16" spans="1:62" ht="21.75" customHeight="1">
      <c r="A16" s="12">
        <v>15</v>
      </c>
      <c r="B16" s="13">
        <v>49831</v>
      </c>
      <c r="C16" s="41" t="s">
        <v>77</v>
      </c>
      <c r="D16" s="15" t="s">
        <v>76</v>
      </c>
      <c r="E16" s="12">
        <v>7</v>
      </c>
      <c r="F16" s="12">
        <v>11</v>
      </c>
      <c r="G16" s="12">
        <v>5</v>
      </c>
      <c r="H16" s="12">
        <v>31</v>
      </c>
      <c r="I16" s="51">
        <v>53600</v>
      </c>
      <c r="J16" s="21">
        <v>0</v>
      </c>
      <c r="K16" s="49">
        <f t="shared" si="3"/>
        <v>22512</v>
      </c>
      <c r="L16" s="17">
        <v>1800</v>
      </c>
      <c r="M16" s="17">
        <v>756</v>
      </c>
      <c r="N16" s="49">
        <f t="shared" si="0"/>
        <v>4824</v>
      </c>
      <c r="O16" s="52">
        <f>ROUND((I16+K16)*0.14,0)</f>
        <v>10656</v>
      </c>
      <c r="P16" s="22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19">
        <v>0</v>
      </c>
      <c r="AA16" s="21">
        <v>0</v>
      </c>
      <c r="AB16" s="21">
        <v>0</v>
      </c>
      <c r="AC16" s="48">
        <f t="shared" si="1"/>
        <v>94148</v>
      </c>
      <c r="AD16" s="49">
        <v>3000</v>
      </c>
      <c r="AE16" s="21">
        <v>0</v>
      </c>
      <c r="AF16" s="14">
        <v>0</v>
      </c>
      <c r="AG16" s="17">
        <v>0</v>
      </c>
      <c r="AH16" s="52">
        <f>ROUND((I16+K16)*0.1,0)</f>
        <v>7611</v>
      </c>
      <c r="AI16" s="52">
        <f>ROUND((I16+K16)*0.14,0)</f>
        <v>10656</v>
      </c>
      <c r="AJ16" s="17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14">
        <v>0</v>
      </c>
      <c r="AR16" s="14">
        <v>0</v>
      </c>
      <c r="AS16" s="31">
        <v>0</v>
      </c>
      <c r="AT16" s="37">
        <v>0</v>
      </c>
      <c r="AU16" s="22">
        <v>0</v>
      </c>
      <c r="AV16" s="14">
        <v>0</v>
      </c>
      <c r="AW16" s="21">
        <v>0</v>
      </c>
      <c r="AX16" s="21">
        <v>0</v>
      </c>
      <c r="AY16" s="21">
        <v>0</v>
      </c>
      <c r="AZ16" s="32">
        <v>60</v>
      </c>
      <c r="BA16" s="35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17">
        <v>0</v>
      </c>
      <c r="BH16" s="48">
        <f t="shared" si="2"/>
        <v>21327</v>
      </c>
      <c r="BI16" s="48">
        <f t="shared" si="4"/>
        <v>72821</v>
      </c>
      <c r="BJ16" s="12" t="s">
        <v>57</v>
      </c>
    </row>
    <row r="17" spans="1:62" ht="21.75" customHeight="1">
      <c r="A17" s="12">
        <v>17</v>
      </c>
      <c r="B17" s="13">
        <v>81448</v>
      </c>
      <c r="C17" s="41" t="s">
        <v>78</v>
      </c>
      <c r="D17" s="15" t="s">
        <v>76</v>
      </c>
      <c r="E17" s="12">
        <v>6</v>
      </c>
      <c r="F17" s="12">
        <v>11</v>
      </c>
      <c r="G17" s="12">
        <v>5</v>
      </c>
      <c r="H17" s="12">
        <v>31</v>
      </c>
      <c r="I17" s="51">
        <v>39900</v>
      </c>
      <c r="J17" s="21">
        <v>0</v>
      </c>
      <c r="K17" s="49">
        <f t="shared" si="3"/>
        <v>16758</v>
      </c>
      <c r="L17" s="17">
        <v>1800</v>
      </c>
      <c r="M17" s="17">
        <v>756</v>
      </c>
      <c r="N17" s="49">
        <f t="shared" si="0"/>
        <v>3591</v>
      </c>
      <c r="O17" s="52">
        <f>ROUND((I17+K17)*0.14,0)</f>
        <v>7932</v>
      </c>
      <c r="P17" s="22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19">
        <v>0</v>
      </c>
      <c r="AA17" s="21">
        <v>0</v>
      </c>
      <c r="AB17" s="21">
        <v>0</v>
      </c>
      <c r="AC17" s="48">
        <f t="shared" si="1"/>
        <v>70737</v>
      </c>
      <c r="AD17" s="49">
        <v>0</v>
      </c>
      <c r="AE17" s="21">
        <v>0</v>
      </c>
      <c r="AF17" s="14">
        <v>0</v>
      </c>
      <c r="AG17" s="17">
        <v>0</v>
      </c>
      <c r="AH17" s="52">
        <f>ROUND((I17+K17)*0.1,0)</f>
        <v>5666</v>
      </c>
      <c r="AI17" s="52">
        <f>ROUND((I17+K17)*0.14,0)</f>
        <v>7932</v>
      </c>
      <c r="AJ17" s="17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14">
        <v>0</v>
      </c>
      <c r="AR17" s="14">
        <v>0</v>
      </c>
      <c r="AS17" s="31" t="s">
        <v>56</v>
      </c>
      <c r="AT17" s="37">
        <v>0</v>
      </c>
      <c r="AU17" s="22">
        <v>0</v>
      </c>
      <c r="AV17" s="14">
        <v>0</v>
      </c>
      <c r="AW17" s="21">
        <v>0</v>
      </c>
      <c r="AX17" s="21">
        <v>0</v>
      </c>
      <c r="AY17" s="21">
        <v>0</v>
      </c>
      <c r="AZ17" s="32">
        <v>60</v>
      </c>
      <c r="BA17" s="35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17">
        <v>0</v>
      </c>
      <c r="BH17" s="48">
        <f t="shared" si="2"/>
        <v>13658</v>
      </c>
      <c r="BI17" s="48">
        <f t="shared" si="4"/>
        <v>57079</v>
      </c>
      <c r="BJ17" s="12" t="s">
        <v>72</v>
      </c>
    </row>
    <row r="18" spans="1:62" ht="21.75" customHeight="1">
      <c r="A18" s="12">
        <v>18</v>
      </c>
      <c r="B18" s="13">
        <v>78954</v>
      </c>
      <c r="C18" s="41" t="s">
        <v>79</v>
      </c>
      <c r="D18" s="15" t="s">
        <v>76</v>
      </c>
      <c r="E18" s="12">
        <v>6</v>
      </c>
      <c r="F18" s="12">
        <v>11</v>
      </c>
      <c r="G18" s="12">
        <v>5</v>
      </c>
      <c r="H18" s="12">
        <v>31</v>
      </c>
      <c r="I18" s="51">
        <v>39900</v>
      </c>
      <c r="J18" s="21">
        <v>0</v>
      </c>
      <c r="K18" s="49">
        <f t="shared" si="3"/>
        <v>16758</v>
      </c>
      <c r="L18" s="17">
        <v>1800</v>
      </c>
      <c r="M18" s="17">
        <v>756</v>
      </c>
      <c r="N18" s="49">
        <f t="shared" si="0"/>
        <v>3591</v>
      </c>
      <c r="O18" s="52">
        <f>ROUND((I18+K18)*0.14,0)</f>
        <v>7932</v>
      </c>
      <c r="P18" s="18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19">
        <v>0</v>
      </c>
      <c r="AA18" s="21">
        <v>0</v>
      </c>
      <c r="AB18" s="21">
        <v>0</v>
      </c>
      <c r="AC18" s="48">
        <f t="shared" si="1"/>
        <v>70737</v>
      </c>
      <c r="AD18" s="49">
        <v>0</v>
      </c>
      <c r="AE18" s="21">
        <v>0</v>
      </c>
      <c r="AF18" s="14">
        <v>0</v>
      </c>
      <c r="AG18" s="17">
        <v>0</v>
      </c>
      <c r="AH18" s="52">
        <f>ROUND((I18+K18)*0.1,0)</f>
        <v>5666</v>
      </c>
      <c r="AI18" s="52">
        <f>ROUND((I18+K18)*0.14,0)</f>
        <v>7932</v>
      </c>
      <c r="AJ18" s="17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14">
        <v>0</v>
      </c>
      <c r="AR18" s="14">
        <v>0</v>
      </c>
      <c r="AS18" s="31" t="s">
        <v>56</v>
      </c>
      <c r="AT18" s="37">
        <v>0</v>
      </c>
      <c r="AU18" s="22">
        <v>0</v>
      </c>
      <c r="AV18" s="14">
        <v>0</v>
      </c>
      <c r="AW18" s="21">
        <v>0</v>
      </c>
      <c r="AX18" s="21">
        <v>0</v>
      </c>
      <c r="AY18" s="21">
        <v>0</v>
      </c>
      <c r="AZ18" s="32">
        <v>60</v>
      </c>
      <c r="BA18" s="35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17">
        <v>0</v>
      </c>
      <c r="BH18" s="48">
        <f t="shared" si="2"/>
        <v>13658</v>
      </c>
      <c r="BI18" s="48">
        <f t="shared" si="4"/>
        <v>57079</v>
      </c>
      <c r="BJ18" s="12" t="s">
        <v>57</v>
      </c>
    </row>
    <row r="19" spans="1:62" ht="21.75" customHeight="1">
      <c r="A19" s="12">
        <v>19</v>
      </c>
      <c r="B19" s="13">
        <v>68577</v>
      </c>
      <c r="C19" s="41" t="s">
        <v>80</v>
      </c>
      <c r="D19" s="15" t="s">
        <v>76</v>
      </c>
      <c r="E19" s="12">
        <v>6</v>
      </c>
      <c r="F19" s="12">
        <v>11</v>
      </c>
      <c r="G19" s="12">
        <v>5</v>
      </c>
      <c r="H19" s="12">
        <v>31</v>
      </c>
      <c r="I19" s="51">
        <v>42300</v>
      </c>
      <c r="J19" s="21">
        <v>0</v>
      </c>
      <c r="K19" s="49">
        <f t="shared" si="3"/>
        <v>17766</v>
      </c>
      <c r="L19" s="17">
        <v>1800</v>
      </c>
      <c r="M19" s="17">
        <v>756</v>
      </c>
      <c r="N19" s="49">
        <f t="shared" si="0"/>
        <v>3807</v>
      </c>
      <c r="O19" s="52">
        <f>ROUND((I19+K19)*0.14,0)</f>
        <v>8409</v>
      </c>
      <c r="P19" s="18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19">
        <v>0</v>
      </c>
      <c r="AA19" s="21">
        <v>0</v>
      </c>
      <c r="AB19" s="21">
        <v>0</v>
      </c>
      <c r="AC19" s="48">
        <f t="shared" si="1"/>
        <v>74838</v>
      </c>
      <c r="AD19" s="49">
        <v>0</v>
      </c>
      <c r="AE19" s="21">
        <v>0</v>
      </c>
      <c r="AF19" s="14">
        <v>0</v>
      </c>
      <c r="AG19" s="17">
        <v>0</v>
      </c>
      <c r="AH19" s="52">
        <f>ROUND((I19+K19)*0.1,0)</f>
        <v>6007</v>
      </c>
      <c r="AI19" s="52">
        <f>ROUND((I19+K19)*0.14,0)</f>
        <v>8409</v>
      </c>
      <c r="AJ19" s="17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14">
        <v>0</v>
      </c>
      <c r="AR19" s="14">
        <v>0</v>
      </c>
      <c r="AS19" s="31">
        <v>0</v>
      </c>
      <c r="AT19" s="37">
        <v>0</v>
      </c>
      <c r="AU19" s="22">
        <v>0</v>
      </c>
      <c r="AV19" s="14">
        <v>0</v>
      </c>
      <c r="AW19" s="21">
        <v>0</v>
      </c>
      <c r="AX19" s="21">
        <v>0</v>
      </c>
      <c r="AY19" s="21">
        <v>0</v>
      </c>
      <c r="AZ19" s="32">
        <v>60</v>
      </c>
      <c r="BA19" s="35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17">
        <v>0</v>
      </c>
      <c r="BH19" s="48">
        <f t="shared" si="2"/>
        <v>14476</v>
      </c>
      <c r="BI19" s="48">
        <f t="shared" si="4"/>
        <v>60362</v>
      </c>
      <c r="BJ19" s="12" t="s">
        <v>57</v>
      </c>
    </row>
    <row r="20" spans="1:62" ht="21.75" customHeight="1">
      <c r="A20" s="12">
        <v>20</v>
      </c>
      <c r="B20" s="13">
        <v>32950</v>
      </c>
      <c r="C20" s="41" t="s">
        <v>81</v>
      </c>
      <c r="D20" s="15" t="s">
        <v>82</v>
      </c>
      <c r="E20" s="12">
        <v>7</v>
      </c>
      <c r="F20" s="12">
        <v>1</v>
      </c>
      <c r="G20" s="12">
        <v>1</v>
      </c>
      <c r="H20" s="12">
        <v>31</v>
      </c>
      <c r="I20" s="51">
        <v>60400</v>
      </c>
      <c r="J20" s="21">
        <v>0</v>
      </c>
      <c r="K20" s="49">
        <f t="shared" si="3"/>
        <v>25368</v>
      </c>
      <c r="L20" s="14">
        <v>1800</v>
      </c>
      <c r="M20" s="17">
        <v>756</v>
      </c>
      <c r="N20" s="49">
        <f t="shared" si="0"/>
        <v>5436</v>
      </c>
      <c r="O20" s="52">
        <v>0</v>
      </c>
      <c r="P20" s="18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19">
        <v>0</v>
      </c>
      <c r="AA20" s="21">
        <v>0</v>
      </c>
      <c r="AB20" s="21">
        <v>0</v>
      </c>
      <c r="AC20" s="48">
        <f t="shared" si="1"/>
        <v>93760</v>
      </c>
      <c r="AD20" s="49">
        <v>5000</v>
      </c>
      <c r="AE20" s="21">
        <v>0</v>
      </c>
      <c r="AF20" s="14">
        <v>0</v>
      </c>
      <c r="AG20" s="17">
        <v>0</v>
      </c>
      <c r="AH20" s="52">
        <v>0</v>
      </c>
      <c r="AI20" s="52">
        <v>0</v>
      </c>
      <c r="AJ20" s="17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14">
        <v>15000</v>
      </c>
      <c r="AR20" s="14">
        <v>0</v>
      </c>
      <c r="AS20" s="31" t="s">
        <v>56</v>
      </c>
      <c r="AT20" s="37">
        <v>0</v>
      </c>
      <c r="AU20" s="22">
        <v>0</v>
      </c>
      <c r="AV20" s="14">
        <v>0</v>
      </c>
      <c r="AW20" s="21">
        <v>0</v>
      </c>
      <c r="AX20" s="21">
        <v>0</v>
      </c>
      <c r="AY20" s="21">
        <v>0</v>
      </c>
      <c r="AZ20" s="32">
        <v>60</v>
      </c>
      <c r="BA20" s="35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17">
        <v>0</v>
      </c>
      <c r="BH20" s="48">
        <f t="shared" si="2"/>
        <v>20060</v>
      </c>
      <c r="BI20" s="48">
        <f t="shared" si="4"/>
        <v>73700</v>
      </c>
      <c r="BJ20" s="12" t="s">
        <v>57</v>
      </c>
    </row>
    <row r="21" spans="1:62" ht="21.75" customHeight="1">
      <c r="A21" s="12">
        <v>22</v>
      </c>
      <c r="B21" s="13">
        <v>13323</v>
      </c>
      <c r="C21" s="41" t="s">
        <v>83</v>
      </c>
      <c r="D21" s="15" t="s">
        <v>84</v>
      </c>
      <c r="E21" s="12">
        <v>4</v>
      </c>
      <c r="F21" s="12">
        <v>7</v>
      </c>
      <c r="G21" s="12">
        <v>2</v>
      </c>
      <c r="H21" s="12">
        <v>31</v>
      </c>
      <c r="I21" s="51">
        <v>39800</v>
      </c>
      <c r="J21" s="21">
        <v>0</v>
      </c>
      <c r="K21" s="49">
        <f t="shared" si="3"/>
        <v>16716</v>
      </c>
      <c r="L21" s="14">
        <v>1800</v>
      </c>
      <c r="M21" s="17">
        <v>756</v>
      </c>
      <c r="N21" s="49">
        <v>0</v>
      </c>
      <c r="O21" s="52">
        <v>0</v>
      </c>
      <c r="P21" s="18">
        <v>0</v>
      </c>
      <c r="Q21" s="21">
        <v>0</v>
      </c>
      <c r="R21" s="21">
        <v>5000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19">
        <v>0</v>
      </c>
      <c r="AA21" s="21">
        <v>0</v>
      </c>
      <c r="AB21" s="21">
        <v>0</v>
      </c>
      <c r="AC21" s="48">
        <f t="shared" si="1"/>
        <v>64072</v>
      </c>
      <c r="AD21" s="49">
        <v>0</v>
      </c>
      <c r="AE21" s="21">
        <v>0</v>
      </c>
      <c r="AF21" s="14">
        <v>440</v>
      </c>
      <c r="AG21" s="17">
        <v>0</v>
      </c>
      <c r="AH21" s="52">
        <v>0</v>
      </c>
      <c r="AI21" s="52">
        <v>0</v>
      </c>
      <c r="AJ21" s="17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14">
        <v>6000</v>
      </c>
      <c r="AR21" s="14">
        <v>0</v>
      </c>
      <c r="AS21" s="31" t="s">
        <v>56</v>
      </c>
      <c r="AT21" s="37">
        <v>0</v>
      </c>
      <c r="AU21" s="22">
        <v>0</v>
      </c>
      <c r="AV21" s="14">
        <v>0</v>
      </c>
      <c r="AW21" s="21">
        <v>0</v>
      </c>
      <c r="AX21" s="21">
        <v>0</v>
      </c>
      <c r="AY21" s="21">
        <v>0</v>
      </c>
      <c r="AZ21" s="32">
        <v>30</v>
      </c>
      <c r="BA21" s="35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17">
        <v>0</v>
      </c>
      <c r="BH21" s="48">
        <f t="shared" si="2"/>
        <v>6470</v>
      </c>
      <c r="BI21" s="48">
        <f t="shared" si="4"/>
        <v>57602</v>
      </c>
      <c r="BJ21" s="12" t="s">
        <v>57</v>
      </c>
    </row>
    <row r="22" spans="1:62" ht="21.75" customHeight="1">
      <c r="A22" s="12">
        <v>23</v>
      </c>
      <c r="B22" s="13">
        <v>49852</v>
      </c>
      <c r="C22" s="41" t="s">
        <v>85</v>
      </c>
      <c r="D22" s="15" t="s">
        <v>84</v>
      </c>
      <c r="E22" s="12">
        <v>2</v>
      </c>
      <c r="F22" s="12">
        <v>7</v>
      </c>
      <c r="G22" s="12">
        <v>2</v>
      </c>
      <c r="H22" s="12">
        <v>31</v>
      </c>
      <c r="I22" s="51">
        <v>26000</v>
      </c>
      <c r="J22" s="21">
        <v>0</v>
      </c>
      <c r="K22" s="49">
        <f t="shared" si="3"/>
        <v>10920</v>
      </c>
      <c r="L22" s="14">
        <v>1800</v>
      </c>
      <c r="M22" s="17">
        <v>756</v>
      </c>
      <c r="N22" s="49">
        <v>0</v>
      </c>
      <c r="O22" s="52">
        <f>ROUND((I22+K22)*0.14,0)</f>
        <v>5169</v>
      </c>
      <c r="P22" s="18">
        <v>0</v>
      </c>
      <c r="Q22" s="21">
        <v>0</v>
      </c>
      <c r="R22" s="21">
        <v>5000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19">
        <v>0</v>
      </c>
      <c r="AA22" s="21">
        <v>0</v>
      </c>
      <c r="AB22" s="21">
        <v>0</v>
      </c>
      <c r="AC22" s="48">
        <f t="shared" si="1"/>
        <v>49645</v>
      </c>
      <c r="AD22" s="49">
        <v>0</v>
      </c>
      <c r="AE22" s="21">
        <v>0</v>
      </c>
      <c r="AF22" s="14">
        <v>440</v>
      </c>
      <c r="AG22" s="17">
        <v>0</v>
      </c>
      <c r="AH22" s="52">
        <f>ROUND((I22+K22)*0.1,0)</f>
        <v>3692</v>
      </c>
      <c r="AI22" s="52">
        <f>ROUND((I22+K22)*0.14,0)</f>
        <v>5169</v>
      </c>
      <c r="AJ22" s="17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14">
        <v>0</v>
      </c>
      <c r="AR22" s="14">
        <v>0</v>
      </c>
      <c r="AS22" s="31" t="s">
        <v>86</v>
      </c>
      <c r="AT22" s="37">
        <v>0</v>
      </c>
      <c r="AU22" s="22">
        <v>0</v>
      </c>
      <c r="AV22" s="14">
        <v>0</v>
      </c>
      <c r="AW22" s="21">
        <v>0</v>
      </c>
      <c r="AX22" s="21">
        <v>0</v>
      </c>
      <c r="AY22" s="21">
        <v>0</v>
      </c>
      <c r="AZ22" s="32">
        <v>30</v>
      </c>
      <c r="BA22" s="35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17">
        <v>0</v>
      </c>
      <c r="BH22" s="48">
        <f t="shared" si="2"/>
        <v>9331</v>
      </c>
      <c r="BI22" s="48">
        <f t="shared" si="4"/>
        <v>40314</v>
      </c>
      <c r="BJ22" s="12" t="s">
        <v>72</v>
      </c>
    </row>
    <row r="23" spans="1:62" s="4" customFormat="1" ht="15.75">
      <c r="A23" s="23"/>
      <c r="B23" s="24"/>
      <c r="C23" s="42"/>
      <c r="D23" s="23"/>
      <c r="E23" s="23"/>
      <c r="F23" s="23"/>
      <c r="G23" s="23"/>
      <c r="H23" s="23"/>
      <c r="I23" s="38">
        <f>SUM(I2:I22)</f>
        <v>1261100</v>
      </c>
      <c r="J23" s="25">
        <v>0</v>
      </c>
      <c r="K23" s="54">
        <f t="shared" si="3"/>
        <v>529662</v>
      </c>
      <c r="L23" s="25">
        <f>SUM(L2:L22)</f>
        <v>43200</v>
      </c>
      <c r="M23" s="25">
        <v>18144</v>
      </c>
      <c r="N23" s="48">
        <f>SUM(N2:N22)</f>
        <v>102753</v>
      </c>
      <c r="O23" s="48">
        <f>SUM(O2:O22)</f>
        <v>163355</v>
      </c>
      <c r="P23" s="26">
        <v>0</v>
      </c>
      <c r="Q23" s="25">
        <v>0</v>
      </c>
      <c r="R23" s="25">
        <v>10000</v>
      </c>
      <c r="S23" s="25">
        <f aca="true" t="shared" si="5" ref="S23:AD23">SUM(S2:S22)</f>
        <v>0</v>
      </c>
      <c r="T23" s="25">
        <f t="shared" si="5"/>
        <v>0</v>
      </c>
      <c r="U23" s="25">
        <f t="shared" si="5"/>
        <v>0</v>
      </c>
      <c r="V23" s="25">
        <f t="shared" si="5"/>
        <v>0</v>
      </c>
      <c r="W23" s="25">
        <f t="shared" si="5"/>
        <v>0</v>
      </c>
      <c r="X23" s="25">
        <f t="shared" si="5"/>
        <v>0</v>
      </c>
      <c r="Y23" s="25">
        <f t="shared" si="5"/>
        <v>0</v>
      </c>
      <c r="Z23" s="26">
        <f t="shared" si="5"/>
        <v>0</v>
      </c>
      <c r="AA23" s="25">
        <f t="shared" si="5"/>
        <v>0</v>
      </c>
      <c r="AB23" s="25">
        <f t="shared" si="5"/>
        <v>0</v>
      </c>
      <c r="AC23" s="55">
        <f t="shared" si="5"/>
        <v>2128214</v>
      </c>
      <c r="AD23" s="25">
        <f t="shared" si="5"/>
        <v>133500</v>
      </c>
      <c r="AE23" s="25">
        <v>0</v>
      </c>
      <c r="AF23" s="56">
        <f>SUM(AF2:AF22)</f>
        <v>1540</v>
      </c>
      <c r="AG23" s="25">
        <f>SUM(AG2:AG22)</f>
        <v>0</v>
      </c>
      <c r="AH23" s="5">
        <f>SUM(AH2:AH22)</f>
        <v>116680</v>
      </c>
      <c r="AI23" s="5">
        <f>SUM(AI2:AI22)</f>
        <v>163355</v>
      </c>
      <c r="AJ23" s="25">
        <f aca="true" t="shared" si="6" ref="AJ23:AP23">SUM(AJ2:AJ22)</f>
        <v>0</v>
      </c>
      <c r="AK23" s="25">
        <f t="shared" si="6"/>
        <v>0</v>
      </c>
      <c r="AL23" s="25">
        <f t="shared" si="6"/>
        <v>0</v>
      </c>
      <c r="AM23" s="25">
        <f t="shared" si="6"/>
        <v>0</v>
      </c>
      <c r="AN23" s="25">
        <f t="shared" si="6"/>
        <v>0</v>
      </c>
      <c r="AO23" s="25">
        <f t="shared" si="6"/>
        <v>0</v>
      </c>
      <c r="AP23" s="25">
        <f t="shared" si="6"/>
        <v>0</v>
      </c>
      <c r="AQ23" s="25">
        <v>73000</v>
      </c>
      <c r="AR23" s="25">
        <f>SUM(AR2:AR22)</f>
        <v>0</v>
      </c>
      <c r="AS23" s="25">
        <f>SUM(AS2:AS22)</f>
        <v>0</v>
      </c>
      <c r="AT23" s="37">
        <v>0</v>
      </c>
      <c r="AU23" s="22">
        <f>P23</f>
        <v>0</v>
      </c>
      <c r="AV23" s="25">
        <f>SUM(AV2:AV22)</f>
        <v>0</v>
      </c>
      <c r="AW23" s="25">
        <f>SUM(AW2:AW22)</f>
        <v>0</v>
      </c>
      <c r="AX23" s="25">
        <f>SUM(AX2:AX22)</f>
        <v>0</v>
      </c>
      <c r="AY23" s="25">
        <f>SUM(AY2:AY22)</f>
        <v>0</v>
      </c>
      <c r="AZ23" s="25">
        <f>SUM(AZ2:AZ22)</f>
        <v>1200</v>
      </c>
      <c r="BA23" s="36">
        <f>Z23</f>
        <v>0</v>
      </c>
      <c r="BB23" s="25">
        <f>SUM(BB2:BB22)</f>
        <v>0</v>
      </c>
      <c r="BC23" s="25">
        <v>0</v>
      </c>
      <c r="BD23" s="25">
        <v>0</v>
      </c>
      <c r="BE23" s="25">
        <f>SUM(BE2:BE22)</f>
        <v>0</v>
      </c>
      <c r="BF23" s="25">
        <v>0</v>
      </c>
      <c r="BG23" s="25">
        <v>0</v>
      </c>
      <c r="BH23" s="25">
        <f>SUM(BH2:BH22)</f>
        <v>489275</v>
      </c>
      <c r="BI23" s="25">
        <f>SUM(BI2:BI22)</f>
        <v>1638939</v>
      </c>
      <c r="BJ23" s="23"/>
    </row>
    <row r="24" spans="11:43" ht="15">
      <c r="K24" s="27">
        <v>0</v>
      </c>
      <c r="AF24" s="50"/>
      <c r="AQ24" s="50"/>
    </row>
  </sheetData>
  <sheetProtection/>
  <printOptions/>
  <pageMargins left="0.25" right="0.25" top="0.75" bottom="0.75" header="0.3" footer="0.3"/>
  <pageSetup fitToWidth="0" fitToHeight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WE KVSIL</cp:lastModifiedBy>
  <cp:lastPrinted>2023-03-18T07:46:40Z</cp:lastPrinted>
  <dcterms:created xsi:type="dcterms:W3CDTF">2018-02-15T11:23:43Z</dcterms:created>
  <dcterms:modified xsi:type="dcterms:W3CDTF">2023-07-19T05:54:06Z</dcterms:modified>
  <cp:category/>
  <cp:version/>
  <cp:contentType/>
  <cp:contentStatus/>
</cp:coreProperties>
</file>